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ТА\2025\апрель\30 апреля\ЗАКОН\Респ. бюджет на 2025 год (тек. ред. на 08.05.25г) (05)\"/>
    </mc:Choice>
  </mc:AlternateContent>
  <bookViews>
    <workbookView xWindow="0" yWindow="0" windowWidth="24912" windowHeight="10092" firstSheet="1" activeTab="1"/>
  </bookViews>
  <sheets>
    <sheet name="Приложение № 2.7 (365)" sheetId="1" state="hidden" r:id="rId1"/>
    <sheet name="Приложение № 2.3 (1588)" sheetId="3" r:id="rId2"/>
  </sheets>
  <definedNames>
    <definedName name="_xlnm.Print_Titles" localSheetId="1">'Приложение № 2.3 (1588)'!$8:$8</definedName>
    <definedName name="_xlnm.Print_Titles" localSheetId="0">'Приложение № 2.7 (365)'!$9:$9</definedName>
  </definedNames>
  <calcPr calcId="162913"/>
</workbook>
</file>

<file path=xl/calcChain.xml><?xml version="1.0" encoding="utf-8"?>
<calcChain xmlns="http://schemas.openxmlformats.org/spreadsheetml/2006/main">
  <c r="C15" i="3" l="1"/>
  <c r="C13" i="3" l="1"/>
  <c r="C10" i="3" s="1"/>
  <c r="C11" i="3" s="1"/>
  <c r="G32" i="1"/>
  <c r="G33" i="1"/>
  <c r="G11" i="1"/>
  <c r="G15" i="1"/>
  <c r="G20" i="1"/>
  <c r="G21" i="1"/>
  <c r="G22" i="1"/>
  <c r="G24" i="1"/>
  <c r="G25" i="1"/>
  <c r="G10" i="1"/>
  <c r="C22" i="3" l="1"/>
  <c r="C29" i="1"/>
  <c r="C26" i="1" s="1"/>
  <c r="C23" i="1"/>
  <c r="C19" i="1"/>
  <c r="C18" i="1" s="1"/>
  <c r="C14" i="1"/>
  <c r="C13" i="1"/>
  <c r="C12" i="1" l="1"/>
  <c r="C16" i="1"/>
  <c r="F31" i="1"/>
  <c r="G31" i="1" s="1"/>
  <c r="F28" i="1" l="1"/>
  <c r="G28" i="1" s="1"/>
  <c r="F13" i="1" l="1"/>
  <c r="G13" i="1" s="1"/>
  <c r="F29" i="1" l="1"/>
  <c r="F14" i="1"/>
  <c r="F12" i="1" l="1"/>
  <c r="G12" i="1" s="1"/>
  <c r="G14" i="1"/>
  <c r="F26" i="1"/>
  <c r="G26" i="1" s="1"/>
  <c r="G29" i="1"/>
  <c r="F23" i="1"/>
  <c r="G23" i="1" s="1"/>
  <c r="F19" i="1" l="1"/>
  <c r="F18" i="1" l="1"/>
  <c r="G19" i="1"/>
  <c r="F16" i="1" l="1"/>
  <c r="G16" i="1" s="1"/>
  <c r="G18" i="1"/>
</calcChain>
</file>

<file path=xl/sharedStrings.xml><?xml version="1.0" encoding="utf-8"?>
<sst xmlns="http://schemas.openxmlformats.org/spreadsheetml/2006/main" count="120" uniqueCount="75">
  <si>
    <t>№ п/п</t>
  </si>
  <si>
    <t xml:space="preserve">Наименование объекта </t>
  </si>
  <si>
    <t>Сумма, руб.</t>
  </si>
  <si>
    <t>Министерство экономического развития Приднестровской Молдавской Республики</t>
  </si>
  <si>
    <t>Поддержка и развитие предпринимательства в Приднестровской Молдавской Республике на 2019–2021 годы</t>
  </si>
  <si>
    <t>Поддержка и развитие туризма в Приднестровской Молдавской Республике  на 2019–2026 годы</t>
  </si>
  <si>
    <t>Реализация проекта "Покупай приднестровское!"</t>
  </si>
  <si>
    <t>Финансирование расходов по субсидированию части процентных ставок по льготным кредитам со стороны государства</t>
  </si>
  <si>
    <t xml:space="preserve"> Финансирование государственных целевых программ по поддержке и развитию предпринимательства и туризма </t>
  </si>
  <si>
    <t>ДОХОДЫ ВСЕГО, в том числе:</t>
  </si>
  <si>
    <t>РАСХОДЫ ВСЕГО, в том числе:</t>
  </si>
  <si>
    <t>Приложение № 2.7</t>
  </si>
  <si>
    <t>к Закону Приднестровской Молдавской Республики</t>
  </si>
  <si>
    <t>Реализация проекта "Функционирование бизнес-школы"</t>
  </si>
  <si>
    <t>2.1</t>
  </si>
  <si>
    <t>3.1</t>
  </si>
  <si>
    <t>а) производство;</t>
  </si>
  <si>
    <t>б) развитие инфраструктуры внутреннего туризма</t>
  </si>
  <si>
    <t>3.1.1</t>
  </si>
  <si>
    <t>3.1.2</t>
  </si>
  <si>
    <t>3.2</t>
  </si>
  <si>
    <t>3.1.1.2</t>
  </si>
  <si>
    <t>3.1.1.1</t>
  </si>
  <si>
    <t>3.3</t>
  </si>
  <si>
    <t>Государственная поддержка начинающим предпринимателям "Мое дело" *</t>
  </si>
  <si>
    <t>3.2.1.</t>
  </si>
  <si>
    <t>Предоставление грантов начинающим предпринимателям</t>
  </si>
  <si>
    <t>3.2.2.</t>
  </si>
  <si>
    <t xml:space="preserve">Финансирование расходов по субсидированию части процентных ставок со стороны государства по льготным кредитам начинающим предпринимателям </t>
  </si>
  <si>
    <t>* Государственная поддержка начинающим предпринимателям "Мое дело" предоставляется в следующих приоритетных отраслях:</t>
  </si>
  <si>
    <t>Отчисления от единого таможенного платежа в размере 1,38%</t>
  </si>
  <si>
    <t>2.2</t>
  </si>
  <si>
    <t>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 понесшим существенные финансовые потери (убытки) в результате неблагоприятных погодных условий 2020 года</t>
  </si>
  <si>
    <t>3.3.1.</t>
  </si>
  <si>
    <t>3.3.2.</t>
  </si>
  <si>
    <t>Финансирование расходов по субсидированию части процентных 
ставок со стороны государства по льготным кредитам, предоставляемым организациям, крестьянским (фермерским) хозяйствам для осуществления деятельности в отраслях (подотраслях) сельского хозяйства</t>
  </si>
  <si>
    <t>Финансирование расходов по субсидированию части процентных ставок со стороны государства по льготным кредитам, в т. ч. предоставляемым организациям, крестьянским (фермерским) хозяйствам для осуществления деятельности в отраслях (подотраслях) сельского хозяйства</t>
  </si>
  <si>
    <t>Примечание</t>
  </si>
  <si>
    <t>ОСТАТКИ по состоянию на 01.01.2021 г.</t>
  </si>
  <si>
    <t>"О республиканском бюджете на 2021 год"</t>
  </si>
  <si>
    <t>Органы местного государственного управления</t>
  </si>
  <si>
    <t>3.3.3.</t>
  </si>
  <si>
    <t>Финансирование расходов по субсидированию части процентных ставок со стороны государства по льготным кредитам, предоставляемым управляющим организациям муниципальной формы собственности, оказывающим услуги по управлению многоквартирными домами, в том числе:</t>
  </si>
  <si>
    <t>3.3.3.1</t>
  </si>
  <si>
    <t>3.3.3.2</t>
  </si>
  <si>
    <t>Государственная администрация г. Тирасполя и г. Днестровск (г.Тирасполь)</t>
  </si>
  <si>
    <t>Государственная администрация Бендеры</t>
  </si>
  <si>
    <t>ПРЕДЛАГАЕМАЯ РЕДАКЦИЯ</t>
  </si>
  <si>
    <t>ДЕЙСТВУЮЩАЯ РЕДАКЦИЯ</t>
  </si>
  <si>
    <r>
      <t>Финансирование расходов по субсидированию части процентных ставок по льготным кредитам, предоставляемым организациям, крестьянским (фермерским) хозяйствам для осуществления деятельности в отраслях (подотраслях) сельского хозяйства (в соответствии с подпунктом 3.3.2 настоящего Приложения), осуществляется дополнительно к лимитам средств, предусмотренных</t>
    </r>
    <r>
      <rPr>
        <b/>
        <sz val="12"/>
        <color theme="1"/>
        <rFont val="Times New Roman"/>
        <family val="1"/>
        <charset val="204"/>
      </rPr>
      <t xml:space="preserve"> подпунктом 3.3.1 настоящего Приложения</t>
    </r>
  </si>
  <si>
    <r>
      <t xml:space="preserve">Финансирование расходов по субсидированию части процентных ставок по льготным кредитам, предоставляемым организациям, крестьянским (фермерским) хозяйствам для осуществления деятельности в отраслях (подотраслях) сельского хозяйства (в соответствии с подпунктом 3.3.2 настоящего Приложения), осуществляется дополнительно к лимитам средств, предусмотренных </t>
    </r>
    <r>
      <rPr>
        <b/>
        <sz val="12"/>
        <color theme="1"/>
        <rFont val="Times New Roman"/>
        <family val="1"/>
        <charset val="204"/>
      </rPr>
      <t>подпунктами 3.3.1 и 3.3.3  настоящего Приложения</t>
    </r>
  </si>
  <si>
    <t>Отклонение</t>
  </si>
  <si>
    <t>Основные характеристики, источники формирования и направления расходования Фонда развития предпринимательства Приднестровской Молдавской Республики    на 2022 год</t>
  </si>
  <si>
    <t>1.</t>
  </si>
  <si>
    <t xml:space="preserve">Финансирование расходов по субсидированию части процентных ставок по льготным кредитам со стороны государства </t>
  </si>
  <si>
    <t>2.</t>
  </si>
  <si>
    <r>
      <rPr>
        <sz val="10"/>
        <rFont val="Times New Roman"/>
        <family val="1"/>
        <charset val="204"/>
      </rPr>
      <t>к Закону Приднест</t>
    </r>
    <r>
      <rPr>
        <sz val="10"/>
        <color theme="1"/>
        <rFont val="Times New Roman"/>
        <family val="1"/>
        <charset val="204"/>
      </rPr>
      <t>ровской Молдавской Республики</t>
    </r>
  </si>
  <si>
    <t>"О республиканском бюджете на 2025 год"</t>
  </si>
  <si>
    <t>финансирование расходов по субсидированию части процентных ставок со стороны государства по льготным кредитам, предоставляемым на пополнение оборотных средств</t>
  </si>
  <si>
    <t xml:space="preserve">Государственная администрация г. Тирасполя и г. Днестровска (г. Тирасполь) </t>
  </si>
  <si>
    <t>финансирование расходов по субсидированию части процентных ставок со стороны государства по льготным кредитам, предоставляемым управляющим организациям муниципальной формы собственности, оказывающим услуги по сбору и вывозу твердых бытовых отходов</t>
  </si>
  <si>
    <t xml:space="preserve">Министерство экономического развития Приднестровской Молдавской Республики </t>
  </si>
  <si>
    <t>Основные характеристики, источники формирования и направления расходования средств Фонда развития предпринимательства Приднестровской Молдавской Республики на 2025 год</t>
  </si>
  <si>
    <t>ОСТАТОК средств Фонда развития предпринимательства Приднестровской Молдавской Республики по состоянию на 01.01.2025 года</t>
  </si>
  <si>
    <t>3.</t>
  </si>
  <si>
    <t>3.1.</t>
  </si>
  <si>
    <t>3.1.1.</t>
  </si>
  <si>
    <t>4.</t>
  </si>
  <si>
    <t>3.1.2.</t>
  </si>
  <si>
    <t>3.1.3.</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</si>
  <si>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</si>
  <si>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t>
  </si>
  <si>
    <t>Приложение № 2.3</t>
  </si>
  <si>
    <t>Отчисления от единого таможенного платежа в размере  с 1 января по 30 апреля 2025 года  2,96 процента, с 1 мая по 31 декабря 2025 года –2,04 процента</t>
  </si>
  <si>
    <t>финансирование расходов по субсидированию части процентных ставок со стороны государства по льготным кредитам, предоставляемым организациям для осуществления деятельности в отраслях промышленности, строительства (включая осуществление монтажных работ), в сфере туризма, негосударственным (общественным, частным) организациям образования, осуществляющим образовательную деятельность по реализации основных общеобразовательных программ Приднестровской  Молдавской Республики, организациям, крестьянским (фермерским) хозяйствам для осуществления деятельности в отраслях (подотраслях) сельского хозяйства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</si>
</sst>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р_._-;\-* #,##0.00_р_._-;_-* &quot;-&quot;??_р_._-;_-@_-"/>
    <numFmt numFmtId="165" formatCode="_-* #,##0_-;\-* #,##0_-;_-* &quot;-&quot;??_-;_-@_-"/>
  </numFmts>
  <fonts count="19" x14ac:knownFonts="1">
    <font>
      <sz val="11"/>
      <color theme="1"/>
      <name val="Calibri"/>
      <family val="2"/>
      <charset val="204"/>
      <scheme val="minor"/>
    </font>
    <font>
      <b/>
      <sz val="12"/>
      <name val="Times New Roman"/>
      <family val="1"/>
      <charset val="204"/>
    </font>
    <font>
      <sz val="12"/>
      <name val="Times New Roman"/>
      <family val="1"/>
      <charset val="204"/>
    </font>
    <font>
      <sz val="11"/>
      <color indexed="8"/>
      <name val="Calibri"/>
      <family val="2"/>
      <charset val="204"/>
    </font>
    <font>
      <sz val="12"/>
      <color indexed="8"/>
      <name val="Times New Roman"/>
      <family val="1"/>
      <charset val="204"/>
    </font>
    <font>
      <b/>
      <sz val="12"/>
      <color indexed="8"/>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b/>
      <sz val="12"/>
      <color rgb="FF000000"/>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name val="Times New Roman"/>
      <family val="1"/>
      <charset val="204"/>
    </font>
    <font>
      <sz val="10"/>
      <name val="Arial Cyr"/>
      <charset val="204"/>
    </font>
    <font>
      <sz val="10"/>
      <color rgb="FF00B0F0"/>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6" fillId="0" borderId="0"/>
    <xf numFmtId="0" fontId="6" fillId="0" borderId="0"/>
    <xf numFmtId="164" fontId="3" fillId="0" borderId="0" applyFont="0" applyFill="0" applyBorder="0" applyAlignment="0" applyProtection="0"/>
    <xf numFmtId="43" fontId="6" fillId="0" borderId="0" applyFont="0" applyFill="0" applyBorder="0" applyAlignment="0" applyProtection="0"/>
    <xf numFmtId="0" fontId="17" fillId="0" borderId="0"/>
  </cellStyleXfs>
  <cellXfs count="98">
    <xf numFmtId="0" fontId="0" fillId="0" borderId="0" xfId="0"/>
    <xf numFmtId="0" fontId="4" fillId="0" borderId="0" xfId="0" applyFont="1"/>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5" fillId="0" borderId="2" xfId="0" applyFont="1" applyBorder="1" applyAlignment="1">
      <alignment horizontal="left" vertical="center" wrapText="1"/>
    </xf>
    <xf numFmtId="0" fontId="4" fillId="0" borderId="1" xfId="0" applyFont="1" applyBorder="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165" fontId="4" fillId="0" borderId="0" xfId="4" applyNumberFormat="1" applyFont="1" applyFill="1" applyBorder="1" applyAlignment="1">
      <alignment horizontal="center" vertical="center" wrapText="1"/>
    </xf>
    <xf numFmtId="3" fontId="8" fillId="0" borderId="0" xfId="0" applyNumberFormat="1" applyFont="1"/>
    <xf numFmtId="165" fontId="8" fillId="0" borderId="0" xfId="0" applyNumberFormat="1" applyFont="1"/>
    <xf numFmtId="49" fontId="4"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165" fontId="4" fillId="0" borderId="1" xfId="4" applyNumberFormat="1" applyFont="1" applyFill="1" applyBorder="1" applyAlignment="1">
      <alignment horizontal="center" vertical="center" wrapText="1"/>
    </xf>
    <xf numFmtId="3" fontId="1"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wrapText="1"/>
    </xf>
    <xf numFmtId="0" fontId="8" fillId="0" borderId="5" xfId="0" applyFont="1" applyBorder="1"/>
    <xf numFmtId="0" fontId="5" fillId="0" borderId="2" xfId="0" applyFont="1" applyBorder="1" applyAlignment="1">
      <alignment horizontal="center" vertical="center" wrapText="1"/>
    </xf>
    <xf numFmtId="3" fontId="5" fillId="0" borderId="2"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8" fillId="0" borderId="6" xfId="0" applyFont="1" applyBorder="1"/>
    <xf numFmtId="0" fontId="8" fillId="0" borderId="7" xfId="0" applyFont="1" applyBorder="1"/>
    <xf numFmtId="3" fontId="5" fillId="0" borderId="6"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3" fontId="2" fillId="0" borderId="8" xfId="0" applyNumberFormat="1" applyFont="1" applyBorder="1" applyAlignment="1">
      <alignment horizontal="right" vertical="center" wrapText="1"/>
    </xf>
    <xf numFmtId="3" fontId="7" fillId="0" borderId="8" xfId="0" applyNumberFormat="1" applyFont="1" applyBorder="1" applyAlignment="1">
      <alignment horizontal="right" vertical="center" wrapText="1"/>
    </xf>
    <xf numFmtId="165" fontId="4" fillId="0" borderId="9" xfId="4" applyNumberFormat="1" applyFont="1" applyFill="1" applyBorder="1" applyAlignment="1">
      <alignment horizontal="center" vertical="center" wrapText="1"/>
    </xf>
    <xf numFmtId="3" fontId="1" fillId="0" borderId="8" xfId="0" applyNumberFormat="1" applyFont="1" applyBorder="1" applyAlignment="1">
      <alignment horizontal="right" vertical="center" wrapText="1"/>
    </xf>
    <xf numFmtId="165" fontId="4" fillId="0" borderId="10" xfId="4" applyNumberFormat="1" applyFont="1" applyFill="1" applyBorder="1" applyAlignment="1">
      <alignment horizontal="center" vertical="center" wrapText="1"/>
    </xf>
    <xf numFmtId="0" fontId="5" fillId="0" borderId="11" xfId="0"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8" fillId="0" borderId="1" xfId="0" applyNumberFormat="1" applyFont="1" applyBorder="1"/>
    <xf numFmtId="165" fontId="5" fillId="0" borderId="8" xfId="4" applyNumberFormat="1" applyFont="1" applyFill="1" applyBorder="1" applyAlignment="1">
      <alignment horizontal="center" vertical="center" wrapText="1"/>
    </xf>
    <xf numFmtId="165" fontId="5" fillId="0" borderId="1" xfId="4" applyNumberFormat="1" applyFont="1" applyFill="1" applyBorder="1" applyAlignment="1">
      <alignment horizontal="center" vertical="center" wrapText="1"/>
    </xf>
    <xf numFmtId="1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7" fillId="0" borderId="1" xfId="0" applyNumberFormat="1" applyFont="1" applyBorder="1" applyAlignment="1">
      <alignment horizontal="center" vertical="center" wrapText="1"/>
    </xf>
    <xf numFmtId="0" fontId="7" fillId="0" borderId="5" xfId="0" applyFont="1" applyBorder="1"/>
    <xf numFmtId="165" fontId="9" fillId="0" borderId="1" xfId="4" applyNumberFormat="1" applyFont="1" applyFill="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10" fillId="0" borderId="0" xfId="0" applyFont="1" applyFill="1" applyAlignment="1">
      <alignment horizontal="right"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3" fontId="13"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3"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3" fontId="11"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165" fontId="11"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vertical="center" wrapText="1"/>
    </xf>
    <xf numFmtId="165"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right" vertical="center" wrapText="1"/>
    </xf>
    <xf numFmtId="16"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Fill="1" applyAlignment="1">
      <alignment horizontal="right" vertical="center" wrapText="1"/>
    </xf>
    <xf numFmtId="0" fontId="18" fillId="0" borderId="0" xfId="0" applyFont="1" applyFill="1" applyAlignment="1">
      <alignment vertical="center" wrapText="1"/>
    </xf>
    <xf numFmtId="0" fontId="5" fillId="0" borderId="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xf>
    <xf numFmtId="16"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0" xfId="0" applyFont="1" applyAlignment="1">
      <alignment horizontal="right"/>
    </xf>
    <xf numFmtId="0" fontId="7" fillId="0" borderId="1" xfId="0" applyFont="1" applyBorder="1" applyAlignment="1">
      <alignment horizontal="center"/>
    </xf>
    <xf numFmtId="0" fontId="7" fillId="0" borderId="0" xfId="0" applyFont="1" applyAlignment="1">
      <alignment horizontal="center" wrapText="1"/>
    </xf>
    <xf numFmtId="0" fontId="5" fillId="0" borderId="8"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0" xfId="0" applyFont="1" applyFill="1" applyAlignment="1">
      <alignment horizontal="right" vertical="center" wrapText="1"/>
    </xf>
    <xf numFmtId="4" fontId="12"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cellXfs>
  <cellStyles count="6">
    <cellStyle name="Обычный" xfId="0" builtinId="0"/>
    <cellStyle name="Обычный 2" xfId="1"/>
    <cellStyle name="Обычный 2 2" xfId="2"/>
    <cellStyle name="Обычный 2 3" xfId="5"/>
    <cellStyle name="Финансовый" xfId="4" builtinId="3"/>
    <cellStyle name="Финансовый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106" zoomScaleNormal="106" zoomScaleSheetLayoutView="85" workbookViewId="0">
      <pane xSplit="6" ySplit="9" topLeftCell="G27" activePane="bottomRight" state="frozenSplit"/>
      <selection pane="topRight" activeCell="D1" sqref="D1"/>
      <selection pane="bottomLeft" activeCell="A15" sqref="A15"/>
      <selection pane="bottomRight" activeCell="E28" sqref="E28"/>
    </sheetView>
  </sheetViews>
  <sheetFormatPr defaultColWidth="9.109375" defaultRowHeight="15.6" x14ac:dyDescent="0.3"/>
  <cols>
    <col min="1" max="1" width="9.109375" style="6"/>
    <col min="2" max="2" width="46.109375" style="6" customWidth="1"/>
    <col min="3" max="3" width="13.5546875" style="6" customWidth="1"/>
    <col min="4" max="4" width="9.5546875" style="7" customWidth="1"/>
    <col min="5" max="5" width="57.6640625" style="6" customWidth="1"/>
    <col min="6" max="6" width="13.5546875" style="8" customWidth="1"/>
    <col min="7" max="7" width="14.33203125" style="6" customWidth="1"/>
    <col min="8" max="8" width="9.109375" style="6"/>
    <col min="9" max="9" width="11.88671875" style="6" bestFit="1" customWidth="1"/>
    <col min="10" max="16384" width="9.109375" style="6"/>
  </cols>
  <sheetData>
    <row r="1" spans="1:7" x14ac:dyDescent="0.3">
      <c r="D1" s="86" t="s">
        <v>11</v>
      </c>
      <c r="E1" s="86"/>
      <c r="F1" s="86"/>
      <c r="G1" s="1"/>
    </row>
    <row r="2" spans="1:7" x14ac:dyDescent="0.3">
      <c r="D2" s="86" t="s">
        <v>12</v>
      </c>
      <c r="E2" s="86"/>
      <c r="F2" s="86"/>
      <c r="G2" s="1"/>
    </row>
    <row r="3" spans="1:7" x14ac:dyDescent="0.3">
      <c r="D3" s="86" t="s">
        <v>39</v>
      </c>
      <c r="E3" s="86"/>
      <c r="F3" s="86"/>
      <c r="G3" s="1"/>
    </row>
    <row r="4" spans="1:7" x14ac:dyDescent="0.3">
      <c r="D4" s="8"/>
      <c r="E4" s="8"/>
      <c r="G4" s="1"/>
    </row>
    <row r="5" spans="1:7" x14ac:dyDescent="0.3">
      <c r="D5" s="8"/>
      <c r="E5" s="8"/>
      <c r="G5" s="1"/>
    </row>
    <row r="7" spans="1:7" s="25" customFormat="1" ht="72" customHeight="1" x14ac:dyDescent="0.3">
      <c r="A7" s="88" t="s">
        <v>52</v>
      </c>
      <c r="B7" s="88"/>
      <c r="C7" s="88"/>
      <c r="D7" s="88"/>
      <c r="E7" s="88"/>
      <c r="F7" s="88"/>
    </row>
    <row r="8" spans="1:7" x14ac:dyDescent="0.3">
      <c r="A8" s="87" t="s">
        <v>48</v>
      </c>
      <c r="B8" s="87"/>
      <c r="C8" s="87"/>
      <c r="D8" s="87" t="s">
        <v>47</v>
      </c>
      <c r="E8" s="87"/>
      <c r="F8" s="87"/>
      <c r="G8" s="78" t="s">
        <v>51</v>
      </c>
    </row>
    <row r="9" spans="1:7" s="7" customFormat="1" ht="16.2" thickBot="1" x14ac:dyDescent="0.35">
      <c r="A9" s="43" t="s">
        <v>0</v>
      </c>
      <c r="B9" s="43" t="s">
        <v>1</v>
      </c>
      <c r="C9" s="44" t="s">
        <v>2</v>
      </c>
      <c r="D9" s="43" t="s">
        <v>0</v>
      </c>
      <c r="E9" s="43" t="s">
        <v>1</v>
      </c>
      <c r="F9" s="45" t="s">
        <v>2</v>
      </c>
      <c r="G9" s="78"/>
    </row>
    <row r="10" spans="1:7" x14ac:dyDescent="0.3">
      <c r="A10" s="27">
        <v>1</v>
      </c>
      <c r="B10" s="9" t="s">
        <v>38</v>
      </c>
      <c r="C10" s="35">
        <v>915983</v>
      </c>
      <c r="D10" s="27">
        <v>1</v>
      </c>
      <c r="E10" s="9" t="s">
        <v>38</v>
      </c>
      <c r="F10" s="28">
        <v>915983</v>
      </c>
      <c r="G10" s="46">
        <f>F10-C10</f>
        <v>0</v>
      </c>
    </row>
    <row r="11" spans="1:7" x14ac:dyDescent="0.3">
      <c r="A11" s="27"/>
      <c r="B11" s="9"/>
      <c r="C11" s="35"/>
      <c r="D11" s="27"/>
      <c r="E11" s="9"/>
      <c r="F11" s="28"/>
      <c r="G11" s="46">
        <f t="shared" ref="G11:G33" si="0">F11-C11</f>
        <v>0</v>
      </c>
    </row>
    <row r="12" spans="1:7" x14ac:dyDescent="0.3">
      <c r="A12" s="27">
        <v>2</v>
      </c>
      <c r="B12" s="9" t="s">
        <v>9</v>
      </c>
      <c r="C12" s="35">
        <f>SUM(C13:C14)</f>
        <v>13792944</v>
      </c>
      <c r="D12" s="27">
        <v>2</v>
      </c>
      <c r="E12" s="9" t="s">
        <v>9</v>
      </c>
      <c r="F12" s="28">
        <f>SUM(F13:F14)</f>
        <v>13792944</v>
      </c>
      <c r="G12" s="46">
        <f t="shared" si="0"/>
        <v>0</v>
      </c>
    </row>
    <row r="13" spans="1:7" ht="31.2" x14ac:dyDescent="0.3">
      <c r="A13" s="16" t="s">
        <v>14</v>
      </c>
      <c r="B13" s="5" t="s">
        <v>30</v>
      </c>
      <c r="C13" s="36">
        <f>5026949+4334399+2179285</f>
        <v>11540633</v>
      </c>
      <c r="D13" s="16" t="s">
        <v>14</v>
      </c>
      <c r="E13" s="5" t="s">
        <v>30</v>
      </c>
      <c r="F13" s="29">
        <f>5026949+4334399+2179285</f>
        <v>11540633</v>
      </c>
      <c r="G13" s="46">
        <f t="shared" si="0"/>
        <v>0</v>
      </c>
    </row>
    <row r="14" spans="1:7" ht="124.8" x14ac:dyDescent="0.3">
      <c r="A14" s="16" t="s">
        <v>31</v>
      </c>
      <c r="B14" s="5" t="s">
        <v>32</v>
      </c>
      <c r="C14" s="36">
        <f>0+2252311</f>
        <v>2252311</v>
      </c>
      <c r="D14" s="16" t="s">
        <v>31</v>
      </c>
      <c r="E14" s="5" t="s">
        <v>32</v>
      </c>
      <c r="F14" s="29">
        <f>0+2252311</f>
        <v>2252311</v>
      </c>
      <c r="G14" s="46">
        <f t="shared" si="0"/>
        <v>0</v>
      </c>
    </row>
    <row r="15" spans="1:7" x14ac:dyDescent="0.3">
      <c r="A15" s="22"/>
      <c r="B15" s="2"/>
      <c r="C15" s="37"/>
      <c r="D15" s="22"/>
      <c r="E15" s="2"/>
      <c r="F15" s="30"/>
      <c r="G15" s="46">
        <f t="shared" si="0"/>
        <v>0</v>
      </c>
    </row>
    <row r="16" spans="1:7" x14ac:dyDescent="0.3">
      <c r="A16" s="22">
        <v>3</v>
      </c>
      <c r="B16" s="2" t="s">
        <v>10</v>
      </c>
      <c r="C16" s="37">
        <f>SUM(C18+C23+C26)</f>
        <v>12529642</v>
      </c>
      <c r="D16" s="22">
        <v>3</v>
      </c>
      <c r="E16" s="2" t="s">
        <v>10</v>
      </c>
      <c r="F16" s="30">
        <f>SUM(F18,F23,F26)</f>
        <v>12529642</v>
      </c>
      <c r="G16" s="46">
        <f t="shared" si="0"/>
        <v>0</v>
      </c>
    </row>
    <row r="17" spans="1:9" x14ac:dyDescent="0.3">
      <c r="A17" s="85" t="s">
        <v>3</v>
      </c>
      <c r="B17" s="85"/>
      <c r="C17" s="89"/>
      <c r="D17" s="85" t="s">
        <v>3</v>
      </c>
      <c r="E17" s="85"/>
      <c r="F17" s="85"/>
      <c r="G17" s="46"/>
    </row>
    <row r="18" spans="1:9" ht="46.8" x14ac:dyDescent="0.3">
      <c r="A18" s="18" t="s">
        <v>15</v>
      </c>
      <c r="B18" s="3" t="s">
        <v>8</v>
      </c>
      <c r="C18" s="37">
        <f>SUM(C19+C22)</f>
        <v>1223324</v>
      </c>
      <c r="D18" s="18" t="s">
        <v>15</v>
      </c>
      <c r="E18" s="3" t="s">
        <v>8</v>
      </c>
      <c r="F18" s="30">
        <f>SUM(F19+F22)</f>
        <v>1223324</v>
      </c>
      <c r="G18" s="46">
        <f t="shared" si="0"/>
        <v>0</v>
      </c>
    </row>
    <row r="19" spans="1:9" ht="46.8" x14ac:dyDescent="0.3">
      <c r="A19" s="16" t="s">
        <v>18</v>
      </c>
      <c r="B19" s="5" t="s">
        <v>4</v>
      </c>
      <c r="C19" s="36">
        <f>SUM(C20:C21)</f>
        <v>923324</v>
      </c>
      <c r="D19" s="16" t="s">
        <v>18</v>
      </c>
      <c r="E19" s="5" t="s">
        <v>4</v>
      </c>
      <c r="F19" s="29">
        <f>SUM(F20:F21)</f>
        <v>923324</v>
      </c>
      <c r="G19" s="46">
        <f t="shared" si="0"/>
        <v>0</v>
      </c>
    </row>
    <row r="20" spans="1:9" ht="31.2" x14ac:dyDescent="0.3">
      <c r="A20" s="16" t="s">
        <v>22</v>
      </c>
      <c r="B20" s="10" t="s">
        <v>13</v>
      </c>
      <c r="C20" s="38">
        <v>502258</v>
      </c>
      <c r="D20" s="16" t="s">
        <v>22</v>
      </c>
      <c r="E20" s="10" t="s">
        <v>13</v>
      </c>
      <c r="F20" s="17">
        <v>502258</v>
      </c>
      <c r="G20" s="46">
        <f t="shared" si="0"/>
        <v>0</v>
      </c>
    </row>
    <row r="21" spans="1:9" ht="31.2" x14ac:dyDescent="0.3">
      <c r="A21" s="16" t="s">
        <v>21</v>
      </c>
      <c r="B21" s="10" t="s">
        <v>6</v>
      </c>
      <c r="C21" s="38">
        <v>421066</v>
      </c>
      <c r="D21" s="16" t="s">
        <v>21</v>
      </c>
      <c r="E21" s="10" t="s">
        <v>6</v>
      </c>
      <c r="F21" s="17">
        <v>421066</v>
      </c>
      <c r="G21" s="46">
        <f t="shared" si="0"/>
        <v>0</v>
      </c>
    </row>
    <row r="22" spans="1:9" ht="46.8" x14ac:dyDescent="0.3">
      <c r="A22" s="16" t="s">
        <v>19</v>
      </c>
      <c r="B22" s="10" t="s">
        <v>5</v>
      </c>
      <c r="C22" s="38">
        <v>300000</v>
      </c>
      <c r="D22" s="16" t="s">
        <v>19</v>
      </c>
      <c r="E22" s="10" t="s">
        <v>5</v>
      </c>
      <c r="F22" s="17">
        <v>300000</v>
      </c>
      <c r="G22" s="46">
        <f t="shared" si="0"/>
        <v>0</v>
      </c>
    </row>
    <row r="23" spans="1:9" ht="31.2" x14ac:dyDescent="0.3">
      <c r="A23" s="18" t="s">
        <v>20</v>
      </c>
      <c r="B23" s="4" t="s">
        <v>24</v>
      </c>
      <c r="C23" s="39">
        <f>SUM(C24:C25)</f>
        <v>1103625</v>
      </c>
      <c r="D23" s="18" t="s">
        <v>20</v>
      </c>
      <c r="E23" s="4" t="s">
        <v>24</v>
      </c>
      <c r="F23" s="19">
        <f>SUM(F24:F25)</f>
        <v>1103625</v>
      </c>
      <c r="G23" s="46">
        <f t="shared" si="0"/>
        <v>0</v>
      </c>
    </row>
    <row r="24" spans="1:9" ht="31.2" x14ac:dyDescent="0.3">
      <c r="A24" s="31" t="s">
        <v>25</v>
      </c>
      <c r="B24" s="23" t="s">
        <v>26</v>
      </c>
      <c r="C24" s="40">
        <v>882900</v>
      </c>
      <c r="D24" s="16" t="s">
        <v>25</v>
      </c>
      <c r="E24" s="5" t="s">
        <v>26</v>
      </c>
      <c r="F24" s="20">
        <v>882900</v>
      </c>
      <c r="G24" s="46">
        <f t="shared" si="0"/>
        <v>0</v>
      </c>
    </row>
    <row r="25" spans="1:9" ht="62.4" x14ac:dyDescent="0.3">
      <c r="A25" s="31" t="s">
        <v>27</v>
      </c>
      <c r="B25" s="23" t="s">
        <v>28</v>
      </c>
      <c r="C25" s="40">
        <v>220725</v>
      </c>
      <c r="D25" s="16" t="s">
        <v>27</v>
      </c>
      <c r="E25" s="5" t="s">
        <v>28</v>
      </c>
      <c r="F25" s="20">
        <v>220725</v>
      </c>
      <c r="G25" s="46">
        <f t="shared" si="0"/>
        <v>0</v>
      </c>
    </row>
    <row r="26" spans="1:9" ht="62.4" x14ac:dyDescent="0.3">
      <c r="A26" s="18" t="s">
        <v>23</v>
      </c>
      <c r="B26" s="4" t="s">
        <v>7</v>
      </c>
      <c r="C26" s="41">
        <f>SUM(C28:C29)</f>
        <v>10202693</v>
      </c>
      <c r="D26" s="18" t="s">
        <v>23</v>
      </c>
      <c r="E26" s="4" t="s">
        <v>7</v>
      </c>
      <c r="F26" s="21">
        <f>F28+F29+F31</f>
        <v>10202693</v>
      </c>
      <c r="G26" s="46">
        <f t="shared" si="0"/>
        <v>0</v>
      </c>
      <c r="I26" s="14"/>
    </row>
    <row r="27" spans="1:9" x14ac:dyDescent="0.3">
      <c r="A27" s="26"/>
      <c r="D27" s="85" t="s">
        <v>3</v>
      </c>
      <c r="E27" s="85"/>
      <c r="F27" s="85"/>
      <c r="G27" s="46"/>
      <c r="I27" s="14"/>
    </row>
    <row r="28" spans="1:9" ht="109.2" x14ac:dyDescent="0.3">
      <c r="A28" s="16" t="s">
        <v>33</v>
      </c>
      <c r="B28" s="5" t="s">
        <v>36</v>
      </c>
      <c r="C28" s="47">
        <v>7950382</v>
      </c>
      <c r="D28" s="16" t="s">
        <v>33</v>
      </c>
      <c r="E28" s="5" t="s">
        <v>36</v>
      </c>
      <c r="F28" s="48">
        <f>7950382-F31</f>
        <v>7913632</v>
      </c>
      <c r="G28" s="46">
        <f t="shared" si="0"/>
        <v>-36750</v>
      </c>
      <c r="I28" s="15"/>
    </row>
    <row r="29" spans="1:9" ht="109.8" thickBot="1" x14ac:dyDescent="0.35">
      <c r="A29" s="32" t="s">
        <v>34</v>
      </c>
      <c r="B29" s="24" t="s">
        <v>35</v>
      </c>
      <c r="C29" s="42">
        <f>0+2252311</f>
        <v>2252311</v>
      </c>
      <c r="D29" s="16" t="s">
        <v>34</v>
      </c>
      <c r="E29" s="5" t="s">
        <v>35</v>
      </c>
      <c r="F29" s="20">
        <f>0+2252311</f>
        <v>2252311</v>
      </c>
      <c r="G29" s="46">
        <f>F29-C29</f>
        <v>0</v>
      </c>
    </row>
    <row r="30" spans="1:9" x14ac:dyDescent="0.3">
      <c r="A30" s="26"/>
      <c r="D30" s="84" t="s">
        <v>40</v>
      </c>
      <c r="E30" s="84"/>
      <c r="F30" s="84"/>
      <c r="G30" s="46"/>
    </row>
    <row r="31" spans="1:9" ht="93.6" x14ac:dyDescent="0.3">
      <c r="A31" s="26"/>
      <c r="D31" s="49" t="s">
        <v>41</v>
      </c>
      <c r="E31" s="50" t="s">
        <v>42</v>
      </c>
      <c r="F31" s="51">
        <f>F32+F33</f>
        <v>36750</v>
      </c>
      <c r="G31" s="46">
        <f t="shared" si="0"/>
        <v>36750</v>
      </c>
    </row>
    <row r="32" spans="1:9" ht="31.2" x14ac:dyDescent="0.3">
      <c r="A32" s="26"/>
      <c r="D32" s="52" t="s">
        <v>43</v>
      </c>
      <c r="E32" s="50" t="s">
        <v>45</v>
      </c>
      <c r="F32" s="53">
        <v>36750</v>
      </c>
      <c r="G32" s="46">
        <f t="shared" si="0"/>
        <v>36750</v>
      </c>
    </row>
    <row r="33" spans="1:7" x14ac:dyDescent="0.3">
      <c r="A33" s="33"/>
      <c r="B33" s="34"/>
      <c r="C33" s="34"/>
      <c r="D33" s="54" t="s">
        <v>44</v>
      </c>
      <c r="E33" s="50" t="s">
        <v>46</v>
      </c>
      <c r="F33" s="55">
        <v>0</v>
      </c>
      <c r="G33" s="46">
        <f t="shared" si="0"/>
        <v>0</v>
      </c>
    </row>
    <row r="34" spans="1:7" x14ac:dyDescent="0.3">
      <c r="D34" s="11"/>
      <c r="E34" s="12"/>
      <c r="F34" s="13"/>
    </row>
    <row r="36" spans="1:7" x14ac:dyDescent="0.3">
      <c r="A36" s="81" t="s">
        <v>29</v>
      </c>
      <c r="B36" s="81"/>
      <c r="C36" s="81"/>
      <c r="D36" s="81" t="s">
        <v>29</v>
      </c>
      <c r="E36" s="81"/>
      <c r="F36" s="81"/>
    </row>
    <row r="37" spans="1:7" x14ac:dyDescent="0.3">
      <c r="A37" s="82" t="s">
        <v>16</v>
      </c>
      <c r="B37" s="82"/>
      <c r="C37" s="82"/>
      <c r="D37" s="82" t="s">
        <v>16</v>
      </c>
      <c r="E37" s="82"/>
      <c r="F37" s="82"/>
    </row>
    <row r="38" spans="1:7" x14ac:dyDescent="0.3">
      <c r="A38" s="83" t="s">
        <v>17</v>
      </c>
      <c r="B38" s="83"/>
      <c r="C38" s="83"/>
      <c r="D38" s="83" t="s">
        <v>17</v>
      </c>
      <c r="E38" s="83"/>
      <c r="F38" s="83"/>
    </row>
    <row r="39" spans="1:7" x14ac:dyDescent="0.3">
      <c r="A39" s="7"/>
      <c r="C39" s="8"/>
    </row>
    <row r="40" spans="1:7" x14ac:dyDescent="0.3">
      <c r="A40" s="79" t="s">
        <v>37</v>
      </c>
      <c r="B40" s="79"/>
      <c r="C40" s="79"/>
      <c r="D40" s="79" t="s">
        <v>37</v>
      </c>
      <c r="E40" s="79"/>
      <c r="F40" s="79"/>
    </row>
    <row r="41" spans="1:7" ht="140.25" customHeight="1" x14ac:dyDescent="0.3">
      <c r="A41" s="80" t="s">
        <v>49</v>
      </c>
      <c r="B41" s="80"/>
      <c r="C41" s="80"/>
      <c r="D41" s="80" t="s">
        <v>50</v>
      </c>
      <c r="E41" s="80"/>
      <c r="F41" s="80"/>
    </row>
  </sheetData>
  <mergeCells count="21">
    <mergeCell ref="A41:C41"/>
    <mergeCell ref="A8:C8"/>
    <mergeCell ref="A17:C17"/>
    <mergeCell ref="A36:C36"/>
    <mergeCell ref="A37:C37"/>
    <mergeCell ref="A38:C38"/>
    <mergeCell ref="A40:C40"/>
    <mergeCell ref="D1:F1"/>
    <mergeCell ref="D2:F2"/>
    <mergeCell ref="D3:F3"/>
    <mergeCell ref="D27:F27"/>
    <mergeCell ref="D8:F8"/>
    <mergeCell ref="A7:F7"/>
    <mergeCell ref="G8:G9"/>
    <mergeCell ref="D40:F40"/>
    <mergeCell ref="D41:F41"/>
    <mergeCell ref="D36:F36"/>
    <mergeCell ref="D37:F37"/>
    <mergeCell ref="D38:F38"/>
    <mergeCell ref="D30:F30"/>
    <mergeCell ref="D17:F17"/>
  </mergeCells>
  <phoneticPr fontId="0" type="noConversion"/>
  <printOptions horizontalCentered="1"/>
  <pageMargins left="0.59055118110236227" right="0.19685039370078741" top="0.55118110236220474" bottom="0.23622047244094491" header="0" footer="0"/>
  <pageSetup paperSize="9" scale="64" firstPageNumber="173" orientation="portrait"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3"/>
  <sheetViews>
    <sheetView tabSelected="1" zoomScale="93" zoomScaleNormal="93" workbookViewId="0">
      <pane xSplit="2" ySplit="8" topLeftCell="C9" activePane="bottomRight" state="frozenSplit"/>
      <selection pane="topRight" activeCell="F1" sqref="F1"/>
      <selection pane="bottomLeft" activeCell="A15" sqref="A15"/>
      <selection pane="bottomRight" sqref="A1:C5"/>
    </sheetView>
  </sheetViews>
  <sheetFormatPr defaultColWidth="9.109375" defaultRowHeight="13.2" x14ac:dyDescent="0.3"/>
  <cols>
    <col min="1" max="1" width="6" style="58" bestFit="1" customWidth="1"/>
    <col min="2" max="2" width="83.109375" style="57" customWidth="1"/>
    <col min="3" max="3" width="13.44140625" style="58" bestFit="1" customWidth="1"/>
    <col min="4" max="4" width="9.109375" style="57"/>
    <col min="5" max="5" width="11.33203125" style="57" customWidth="1"/>
    <col min="6" max="16384" width="9.109375" style="57"/>
  </cols>
  <sheetData>
    <row r="2" spans="1:3" x14ac:dyDescent="0.3">
      <c r="A2" s="56"/>
      <c r="B2" s="92" t="s">
        <v>72</v>
      </c>
      <c r="C2" s="92"/>
    </row>
    <row r="3" spans="1:3" x14ac:dyDescent="0.3">
      <c r="A3" s="56"/>
      <c r="B3" s="92" t="s">
        <v>56</v>
      </c>
      <c r="C3" s="92"/>
    </row>
    <row r="4" spans="1:3" x14ac:dyDescent="0.3">
      <c r="A4" s="56"/>
      <c r="B4" s="92" t="s">
        <v>57</v>
      </c>
      <c r="C4" s="92"/>
    </row>
    <row r="5" spans="1:3" x14ac:dyDescent="0.3">
      <c r="A5" s="56"/>
      <c r="B5" s="56"/>
    </row>
    <row r="6" spans="1:3" ht="30" customHeight="1" x14ac:dyDescent="0.3">
      <c r="A6" s="93" t="s">
        <v>62</v>
      </c>
      <c r="B6" s="93"/>
      <c r="C6" s="93"/>
    </row>
    <row r="7" spans="1:3" x14ac:dyDescent="0.3">
      <c r="A7" s="94"/>
      <c r="B7" s="94"/>
      <c r="C7" s="94"/>
    </row>
    <row r="8" spans="1:3" ht="26.4" x14ac:dyDescent="0.3">
      <c r="A8" s="59" t="s">
        <v>0</v>
      </c>
      <c r="B8" s="59" t="s">
        <v>1</v>
      </c>
      <c r="C8" s="60" t="s">
        <v>2</v>
      </c>
    </row>
    <row r="9" spans="1:3" ht="25.65" customHeight="1" x14ac:dyDescent="0.3">
      <c r="A9" s="59" t="s">
        <v>53</v>
      </c>
      <c r="B9" s="61" t="s">
        <v>63</v>
      </c>
      <c r="C9" s="62">
        <v>1366541</v>
      </c>
    </row>
    <row r="10" spans="1:3" x14ac:dyDescent="0.3">
      <c r="A10" s="59"/>
      <c r="B10" s="61" t="s">
        <v>9</v>
      </c>
      <c r="C10" s="62">
        <f>C13</f>
        <v>18411164</v>
      </c>
    </row>
    <row r="11" spans="1:3" ht="26.4" x14ac:dyDescent="0.3">
      <c r="A11" s="59" t="s">
        <v>55</v>
      </c>
      <c r="B11" s="63" t="s">
        <v>73</v>
      </c>
      <c r="C11" s="64">
        <f>C10</f>
        <v>18411164</v>
      </c>
    </row>
    <row r="12" spans="1:3" ht="6.6" customHeight="1" x14ac:dyDescent="0.3">
      <c r="A12" s="59"/>
      <c r="B12" s="65"/>
      <c r="C12" s="64"/>
    </row>
    <row r="13" spans="1:3" x14ac:dyDescent="0.3">
      <c r="A13" s="59" t="s">
        <v>64</v>
      </c>
      <c r="B13" s="61" t="s">
        <v>10</v>
      </c>
      <c r="C13" s="66">
        <f>C15</f>
        <v>18411164</v>
      </c>
    </row>
    <row r="14" spans="1:3" x14ac:dyDescent="0.3">
      <c r="A14" s="90" t="s">
        <v>3</v>
      </c>
      <c r="B14" s="90"/>
      <c r="C14" s="90"/>
    </row>
    <row r="15" spans="1:3" ht="26.4" x14ac:dyDescent="0.3">
      <c r="A15" s="67" t="s">
        <v>65</v>
      </c>
      <c r="B15" s="68" t="s">
        <v>54</v>
      </c>
      <c r="C15" s="69">
        <f>C17+C18+C21</f>
        <v>18411164</v>
      </c>
    </row>
    <row r="16" spans="1:3" x14ac:dyDescent="0.3">
      <c r="A16" s="95" t="s">
        <v>61</v>
      </c>
      <c r="B16" s="96"/>
      <c r="C16" s="97"/>
    </row>
    <row r="17" spans="1:4" ht="92.4" x14ac:dyDescent="0.3">
      <c r="A17" s="70" t="s">
        <v>66</v>
      </c>
      <c r="B17" s="71" t="s">
        <v>74</v>
      </c>
      <c r="C17" s="72">
        <v>18206464</v>
      </c>
    </row>
    <row r="18" spans="1:4" ht="26.4" x14ac:dyDescent="0.3">
      <c r="A18" s="70" t="s">
        <v>68</v>
      </c>
      <c r="B18" s="71" t="s">
        <v>58</v>
      </c>
      <c r="C18" s="73">
        <v>204000</v>
      </c>
    </row>
    <row r="19" spans="1:4" x14ac:dyDescent="0.3">
      <c r="A19" s="90" t="s">
        <v>40</v>
      </c>
      <c r="B19" s="91"/>
      <c r="C19" s="91"/>
    </row>
    <row r="20" spans="1:4" x14ac:dyDescent="0.3">
      <c r="A20" s="90" t="s">
        <v>59</v>
      </c>
      <c r="B20" s="91"/>
      <c r="C20" s="91"/>
    </row>
    <row r="21" spans="1:4" ht="39.6" x14ac:dyDescent="0.3">
      <c r="A21" s="70" t="s">
        <v>69</v>
      </c>
      <c r="B21" s="71" t="s">
        <v>60</v>
      </c>
      <c r="C21" s="73">
        <v>700</v>
      </c>
    </row>
    <row r="22" spans="1:4" ht="52.8" x14ac:dyDescent="0.3">
      <c r="A22" s="74" t="s">
        <v>67</v>
      </c>
      <c r="B22" s="75" t="s">
        <v>70</v>
      </c>
      <c r="C22" s="62">
        <f>C9+C10-C13</f>
        <v>1366541</v>
      </c>
      <c r="D22" s="77"/>
    </row>
    <row r="23" spans="1:4" x14ac:dyDescent="0.3">
      <c r="C23" s="76" t="s">
        <v>71</v>
      </c>
    </row>
  </sheetData>
  <mergeCells count="9">
    <mergeCell ref="A19:C19"/>
    <mergeCell ref="A20:C20"/>
    <mergeCell ref="B2:C2"/>
    <mergeCell ref="B3:C3"/>
    <mergeCell ref="B4:C4"/>
    <mergeCell ref="A6:C6"/>
    <mergeCell ref="A7:C7"/>
    <mergeCell ref="A14:C14"/>
    <mergeCell ref="A16:C16"/>
  </mergeCells>
  <pageMargins left="0.78740157480314965" right="0.39370078740157483" top="0.59055118110236227" bottom="0.39370078740157483" header="0" footer="0"/>
  <pageSetup paperSize="9" scale="88" firstPageNumber="116"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 2.7 (365)</vt:lpstr>
      <vt:lpstr>Приложение № 2.3 (1588)</vt:lpstr>
      <vt:lpstr>'Приложение № 2.3 (1588)'!Заголовки_для_печати</vt:lpstr>
      <vt:lpstr>'Приложение № 2.7 (365)'!Заголовки_для_печати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gsbp12</dc:creator>
  <cp:lastModifiedBy>Шеремет Наталья Николаевна</cp:lastModifiedBy>
  <cp:lastPrinted>2025-05-05T13:25:37Z</cp:lastPrinted>
  <dcterms:created xsi:type="dcterms:W3CDTF">2019-08-30T12:09:31Z</dcterms:created>
  <dcterms:modified xsi:type="dcterms:W3CDTF">2025-05-08T07:11:24Z</dcterms:modified>
</cp:coreProperties>
</file>